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5270" windowHeight="7980"/>
  </bookViews>
  <sheets>
    <sheet name="Лист1" sheetId="1" r:id="rId1"/>
  </sheets>
  <definedNames>
    <definedName name="_xlnm.Print_Area" localSheetId="0">Лист1!$A$1:$J$43</definedName>
  </definedNames>
  <calcPr calcId="124519"/>
</workbook>
</file>

<file path=xl/calcChain.xml><?xml version="1.0" encoding="utf-8"?>
<calcChain xmlns="http://schemas.openxmlformats.org/spreadsheetml/2006/main">
  <c r="I29" i="1"/>
  <c r="I23" s="1"/>
  <c r="G23"/>
  <c r="I25"/>
  <c r="I26"/>
  <c r="G26"/>
  <c r="I16"/>
  <c r="K20"/>
  <c r="I20"/>
  <c r="I30"/>
  <c r="I31"/>
  <c r="G31"/>
  <c r="G17"/>
  <c r="I17"/>
  <c r="G18"/>
  <c r="I18"/>
  <c r="G14"/>
  <c r="I14"/>
  <c r="G20"/>
  <c r="G11" s="1"/>
  <c r="M20"/>
  <c r="G21"/>
  <c r="I21"/>
  <c r="M21" s="1"/>
  <c r="G22"/>
  <c r="I22"/>
  <c r="M22"/>
  <c r="K22"/>
  <c r="K21"/>
  <c r="I12"/>
  <c r="G29"/>
  <c r="G24"/>
  <c r="I24"/>
  <c r="I11"/>
  <c r="G39" l="1"/>
  <c r="I39"/>
</calcChain>
</file>

<file path=xl/sharedStrings.xml><?xml version="1.0" encoding="utf-8"?>
<sst xmlns="http://schemas.openxmlformats.org/spreadsheetml/2006/main" count="164" uniqueCount="76">
  <si>
    <t xml:space="preserve">Розподіл коштів бюджету розвитку на здійснення заходів на будівництво, реконструкцію і реставрацію, капітальний ремонт об'єктів </t>
  </si>
  <si>
    <t>виробничої, комунікаційної та соціальної інфраструктури за об'єктами у 2021 році</t>
  </si>
  <si>
    <t>04530000000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</si>
  <si>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</si>
  <si>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</si>
  <si>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</si>
  <si>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</si>
  <si>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</si>
  <si>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</si>
  <si>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об'єкта будівництва/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</si>
  <si>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</si>
  <si>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</si>
  <si>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</si>
  <si>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</si>
  <si>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0200000</t>
  </si>
  <si>
    <t/>
  </si>
  <si>
    <t>Виконавчий комiтет Гречаноподiвської сiльської ради Широкiвського району Днiпропетровської областi</t>
  </si>
  <si>
    <t>"Капітальний ремонт по заміні вікон, дверей та системи опалення Олександрівського СБК Гречаноподівської сільської ради розташованого за адресою с.Олександрівска, просп.Центральний,3"</t>
  </si>
  <si>
    <t>2020-2021</t>
  </si>
  <si>
    <t>0217310</t>
  </si>
  <si>
    <t>7310</t>
  </si>
  <si>
    <t>0443</t>
  </si>
  <si>
    <t>Будівництво-1 об`єктів житлово-комунального господарства</t>
  </si>
  <si>
    <t>"Реконструкція мереж зовнішнього освітлення по просп. Центральний, вул. Молодіжна, Гагаріна, Шкільна, Больнична, Кооперативна, Садова, Зелена, Українська с.Олександрівка ВК Гречаноподівської сільської ради Широківського району Дніпропетровської області"</t>
  </si>
  <si>
    <t>0600000</t>
  </si>
  <si>
    <t>Вiддiл освiти Гречаноподiвської сiльської ради</t>
  </si>
  <si>
    <t>Капітальний ремонт системи опалення КЗ "Олександрівська ЗОШ"</t>
  </si>
  <si>
    <t>Капітальний ремонт системи опалення КЗ "Водянська ЗОШ"</t>
  </si>
  <si>
    <t>2021</t>
  </si>
  <si>
    <t>Капітальний ремонт пожежної сигналізації (встановлення сигналізатора газу) КЗ "Олександрівська ЗОШ"</t>
  </si>
  <si>
    <t>Виготовлення ПКД та проходження експертизи "Капітальний ремонт покрівлі (даху) у закладі освіти КЗ"Миролюбівська гімназія"</t>
  </si>
  <si>
    <t>УСЬОГО</t>
  </si>
  <si>
    <t>X</t>
  </si>
  <si>
    <t>Додаток 5</t>
  </si>
  <si>
    <t>Будівництво-1 освітніх установ та закладів</t>
  </si>
  <si>
    <t>0617321</t>
  </si>
  <si>
    <t>0217324</t>
  </si>
  <si>
    <t>Будівництво-1 установ та закладів культури</t>
  </si>
  <si>
    <t>Капітальний ремонт комунального закладу освіти «Калинівська середня загальноосвітня школа-загальноосвітній навчальний заклад І-ІІІ ступенів» Гречаноподівської сільської ради розташованої за адресою:с.Гречані Поди,вул.Шкільна,28 ,Широківський район Дніпропетровська область</t>
  </si>
  <si>
    <t>2021-2022</t>
  </si>
  <si>
    <t>Будівництво-1 інших об`єктів комунальної власності</t>
  </si>
  <si>
    <t>Виготовлення ПКД,інженерно-геодезичні  та інженерно-геологічні вишукування по об'єкту "Нове будівництво підвідного водогону до с.Олександрівка Широківського району,Дніпропетровської області"</t>
  </si>
  <si>
    <t>Проведення робіт по об'єкту "Капітальний ремонт Гречаноподівського сільського будинку культури Гречаноподівської сільської ради розташованого за адресою: Дніпропетровська область,Широківський район, с.Гречані Поди, вул.Молодіжна, буд.24 »</t>
  </si>
  <si>
    <t>"Капітальний ремонт покрівлі нежитлової будівлі-когтори с.Гречані Поди,вул.Степова,1Б</t>
  </si>
  <si>
    <t>"Реконструкція підвідної тепломережі від котельні до Гречаноподівського СБК"</t>
  </si>
  <si>
    <t>Встановлення  системи пожежної сигналізації,системи оповіщення про пожежу та управління евакуацією людей КЗ "Олександрівський ЗЗСО І-ІІІ ступенів" Гречаноподівської сільської ради,за адресою: Україна,Дніпропетровська область,Широківський район ,с.Олександрівка,вул.Шкільна,20 (технічне переоснащення)</t>
  </si>
  <si>
    <t>0217670</t>
  </si>
  <si>
    <t>0490</t>
  </si>
  <si>
    <t>Внески до статутного капіталу суб'єктів господарювання</t>
  </si>
  <si>
    <t>Капітальний ремонт підвідного водогону до с.Степове на ділянці від вузла підключення до водогону КП №Кривбасводоканал"</t>
  </si>
  <si>
    <t>Капітальний ремонт підвищувальної насосної станції для водопостачання с.Кряжове на території Гречаноподівської сільської ради(За межами населеного пункту) Широківського району Дніпропетровської області</t>
  </si>
  <si>
    <t>Нове будівництво підвищувальної насосної станції підземного типу для водопостачання с.Гречані Поди на території Гречаноподівської сільської ради(за межами населеного пункту) Широківського району Дніпропетровської області</t>
  </si>
  <si>
    <t>0217363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</si>
  <si>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</si>
  <si>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</si>
  <si>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«Капітальний ремонт водопровідної мережі по вул.. Лікарняна, вул. Садова та вул. Зелена в с. Олександрівка Широківського району Дніпропетровської області»</t>
  </si>
  <si>
    <t>0217322</t>
  </si>
  <si>
    <t>7330</t>
  </si>
  <si>
    <t>7324</t>
  </si>
  <si>
    <t>7322</t>
  </si>
  <si>
    <t>Будівництво-1 медичних установ та закладів</t>
  </si>
  <si>
    <t>«Реконструкція громадського будинку з господарськими (допоміжними) будівлями та  спорудами, розташованих за адресою: вул..Больнична,31, с.Олександрівка, Широківський район, Дніпропетровська область (будівля поліклініки) для проведення у відповідність до вимог Державних будівельних норм і правил (ДБН В.2.2-40:2018 «Інклюзивність будівель і споруд»)</t>
  </si>
  <si>
    <t>до рішення  Гречаноподівської сільської ради</t>
  </si>
  <si>
    <t xml:space="preserve">про внесення змін до рішення  "Про   бюджет Гречаноподівської сільської </t>
  </si>
  <si>
    <t>Виготовлення ПКД та виготовлення ескізного проекту по об'єкту "Реконструкція будівлі КЗ "Олександрівський заклад дошкільної освіти (дитячий садок)" Гречаноподівської сільської ради по вул.Кооперативна,41А в с.Олександрівка Широківського району,Дніпропетровської області"</t>
  </si>
  <si>
    <t>Виготовлення ПКД та розробка тех.умов по об'єкту "Реконструкція системи газопостачання КЗ "Степівський ДНЗЗР"(монтажні роботи)</t>
  </si>
  <si>
    <t>Розроблення  ПКД з проходженням комплексної експертизи на встановлення системи автоматичної пожежної сигналізації та оповіщення людей про пожежу в Олександрівському закладі дошкільної освіти Гречаноподівської сільської ради Криворізького району Дніпропетровської області  за адресою: с.Олександрівка, Гречаноподівська ТГ, вул. Кооперативна, будинок, 41а</t>
  </si>
  <si>
    <t>територіальної громади на 2021 рік" № 1028-16/VIII від 22.12.2021 року</t>
  </si>
  <si>
    <t>Капітальний ремонт системи електромережі КЗ  "Миролюбівська гімназія"</t>
  </si>
  <si>
    <t>Секретар ради</t>
  </si>
  <si>
    <t>Галина ІВАНОВА</t>
  </si>
  <si>
    <t>Виготовлення ПКД "Улаштування системи блискавкозахисту будівель і споруд Водянської гімназії по вул.Степова,15 в с.Водяне Криворізького району"</t>
  </si>
  <si>
    <t>Виготовлення ПКД "Улаштування системи блискавкозахисту будівель і споруд Гречаноподівського ліцею по вул. Шкільна,28 в с. Гречані Поди Криворізького району"</t>
  </si>
  <si>
    <t>Виготовлення ПКД "Улаштування системи блискавкозахисту будівель і споруд Олександрівського ліцею по вул. Шкільна,20 в с. Олександрівка Криворізького району"</t>
  </si>
  <si>
    <t>Виготовлення ПКД "Улаштування системи блискавкозахисту будівель і споруд Миролюбівської гімназії по вул. Шкільна,28 в с.Миролюбівка Криворізького району"</t>
  </si>
  <si>
    <t>Виготовлення ПКД "Улаштування системи блискавкозахисту будівель і споруд Степівської гімназії по вул.Молодіжна,4 в с. Степове Криворізького району"</t>
  </si>
</sst>
</file>

<file path=xl/styles.xml><?xml version="1.0" encoding="utf-8"?>
<styleSheet xmlns="http://schemas.openxmlformats.org/spreadsheetml/2006/main">
  <numFmts count="3">
    <numFmt numFmtId="164" formatCode="#,##0;\-#,##0;#,&quot;-&quot;"/>
    <numFmt numFmtId="165" formatCode="#,##0.00;\-#,##0.00;#.00,&quot;-&quot;"/>
    <numFmt numFmtId="166" formatCode="#,##0.00_ ;\-#,##0.00\ "/>
  </numFmts>
  <fonts count="6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right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Fill="1" applyBorder="1" applyAlignment="1">
      <alignment vertical="center"/>
    </xf>
    <xf numFmtId="49" fontId="0" fillId="0" borderId="1" xfId="0" applyNumberForma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64" fontId="0" fillId="0" borderId="1" xfId="0" applyNumberFormat="1" applyFill="1" applyBorder="1" applyAlignment="1">
      <alignment horizontal="right" vertical="center" wrapText="1"/>
    </xf>
    <xf numFmtId="164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left" vertical="center" wrapText="1"/>
    </xf>
    <xf numFmtId="165" fontId="0" fillId="0" borderId="1" xfId="0" applyNumberFormat="1" applyBorder="1" applyAlignment="1">
      <alignment horizontal="right" vertical="center" wrapText="1"/>
    </xf>
    <xf numFmtId="165" fontId="0" fillId="0" borderId="1" xfId="0" applyNumberFormat="1" applyFill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165" fontId="1" fillId="2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165" fontId="0" fillId="0" borderId="1" xfId="0" applyNumberFormat="1" applyFill="1" applyBorder="1" applyAlignment="1">
      <alignment horizontal="right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0" xfId="0" quotePrefix="1" applyBorder="1" applyAlignment="1">
      <alignment vertical="center" wrapText="1"/>
    </xf>
    <xf numFmtId="0" fontId="0" fillId="0" borderId="0" xfId="0" applyAlignment="1">
      <alignment wrapText="1"/>
    </xf>
    <xf numFmtId="166" fontId="0" fillId="0" borderId="0" xfId="0" applyNumberFormat="1"/>
    <xf numFmtId="0" fontId="0" fillId="0" borderId="1" xfId="0" applyNumberForma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2"/>
  <sheetViews>
    <sheetView tabSelected="1" topLeftCell="A10" workbookViewId="0">
      <selection activeCell="E37" sqref="E37"/>
    </sheetView>
  </sheetViews>
  <sheetFormatPr defaultRowHeight="12.75"/>
  <cols>
    <col min="1" max="3" width="12" customWidth="1"/>
    <col min="4" max="4" width="40.7109375" customWidth="1"/>
    <col min="5" max="5" width="41.42578125" customWidth="1"/>
    <col min="6" max="10" width="13.7109375" customWidth="1"/>
    <col min="11" max="11" width="10.42578125" customWidth="1"/>
    <col min="13" max="13" width="11.5703125" customWidth="1"/>
  </cols>
  <sheetData>
    <row r="1" spans="1:10">
      <c r="G1" t="s">
        <v>33</v>
      </c>
    </row>
    <row r="2" spans="1:10">
      <c r="F2" t="s">
        <v>62</v>
      </c>
    </row>
    <row r="3" spans="1:10" ht="15" customHeight="1">
      <c r="F3" t="s">
        <v>63</v>
      </c>
      <c r="G3" s="36"/>
      <c r="H3" s="36"/>
      <c r="I3" s="36"/>
      <c r="J3" s="36"/>
    </row>
    <row r="4" spans="1:10">
      <c r="F4" t="s">
        <v>67</v>
      </c>
    </row>
    <row r="5" spans="1:10">
      <c r="A5" s="39" t="s">
        <v>0</v>
      </c>
      <c r="B5" s="40"/>
      <c r="C5" s="40"/>
      <c r="D5" s="40"/>
      <c r="E5" s="40"/>
      <c r="F5" s="40"/>
      <c r="G5" s="40"/>
      <c r="H5" s="40"/>
      <c r="I5" s="40"/>
      <c r="J5" s="40"/>
    </row>
    <row r="6" spans="1:10">
      <c r="A6" s="39" t="s">
        <v>1</v>
      </c>
      <c r="B6" s="40"/>
      <c r="C6" s="40"/>
      <c r="D6" s="40"/>
      <c r="E6" s="40"/>
      <c r="F6" s="40"/>
      <c r="G6" s="40"/>
      <c r="H6" s="40"/>
      <c r="I6" s="40"/>
      <c r="J6" s="40"/>
    </row>
    <row r="7" spans="1:10">
      <c r="A7" s="1" t="s">
        <v>2</v>
      </c>
    </row>
    <row r="8" spans="1:10">
      <c r="A8" t="s">
        <v>3</v>
      </c>
      <c r="J8" s="2" t="s">
        <v>4</v>
      </c>
    </row>
    <row r="9" spans="1:10" ht="114.75">
      <c r="A9" s="3" t="s">
        <v>5</v>
      </c>
      <c r="B9" s="3" t="s">
        <v>6</v>
      </c>
      <c r="C9" s="3" t="s">
        <v>7</v>
      </c>
      <c r="D9" s="4" t="s">
        <v>8</v>
      </c>
      <c r="E9" s="4" t="s">
        <v>9</v>
      </c>
      <c r="F9" s="4" t="s">
        <v>10</v>
      </c>
      <c r="G9" s="4" t="s">
        <v>11</v>
      </c>
      <c r="H9" s="4" t="s">
        <v>12</v>
      </c>
      <c r="I9" s="4" t="s">
        <v>13</v>
      </c>
      <c r="J9" s="4" t="s">
        <v>12</v>
      </c>
    </row>
    <row r="10" spans="1:10">
      <c r="A10" s="4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  <c r="H10" s="4">
        <v>8</v>
      </c>
      <c r="I10" s="4">
        <v>9</v>
      </c>
      <c r="J10" s="4">
        <v>10</v>
      </c>
    </row>
    <row r="11" spans="1:10" ht="38.25">
      <c r="A11" s="5" t="s">
        <v>14</v>
      </c>
      <c r="B11" s="6" t="s">
        <v>15</v>
      </c>
      <c r="C11" s="6" t="s">
        <v>15</v>
      </c>
      <c r="D11" s="6" t="s">
        <v>16</v>
      </c>
      <c r="E11" s="6" t="s">
        <v>15</v>
      </c>
      <c r="F11" s="6" t="s">
        <v>15</v>
      </c>
      <c r="G11" s="27">
        <f>SUM(G12:G22)</f>
        <v>18726544.369999997</v>
      </c>
      <c r="H11" s="7">
        <v>0</v>
      </c>
      <c r="I11" s="29">
        <f>SUM(I12:I22)</f>
        <v>11222043.789999999</v>
      </c>
      <c r="J11" s="7">
        <v>0</v>
      </c>
    </row>
    <row r="12" spans="1:10" ht="89.25">
      <c r="A12" s="8" t="s">
        <v>19</v>
      </c>
      <c r="B12" s="9" t="s">
        <v>20</v>
      </c>
      <c r="C12" s="9" t="s">
        <v>21</v>
      </c>
      <c r="D12" s="9" t="s">
        <v>22</v>
      </c>
      <c r="E12" s="9" t="s">
        <v>23</v>
      </c>
      <c r="F12" s="9" t="s">
        <v>18</v>
      </c>
      <c r="G12" s="10">
        <v>1000000</v>
      </c>
      <c r="H12" s="11">
        <v>20</v>
      </c>
      <c r="I12" s="30">
        <f>850495-31041.9</f>
        <v>819453.1</v>
      </c>
      <c r="J12" s="11">
        <v>100</v>
      </c>
    </row>
    <row r="13" spans="1:10" ht="63.75">
      <c r="A13" s="8" t="s">
        <v>19</v>
      </c>
      <c r="B13" s="9" t="s">
        <v>20</v>
      </c>
      <c r="C13" s="9" t="s">
        <v>21</v>
      </c>
      <c r="D13" s="9" t="s">
        <v>22</v>
      </c>
      <c r="E13" s="9" t="s">
        <v>41</v>
      </c>
      <c r="F13" s="18">
        <v>2021</v>
      </c>
      <c r="G13" s="25">
        <v>149620.79999999999</v>
      </c>
      <c r="H13" s="11">
        <v>10</v>
      </c>
      <c r="I13" s="30">
        <v>149620.79999999999</v>
      </c>
      <c r="J13" s="11">
        <v>100</v>
      </c>
    </row>
    <row r="14" spans="1:10" ht="114.75">
      <c r="A14" s="16" t="s">
        <v>56</v>
      </c>
      <c r="B14" s="15" t="s">
        <v>59</v>
      </c>
      <c r="C14" s="15" t="s">
        <v>21</v>
      </c>
      <c r="D14" s="9" t="s">
        <v>60</v>
      </c>
      <c r="E14" s="9" t="s">
        <v>61</v>
      </c>
      <c r="F14" s="18">
        <v>2021</v>
      </c>
      <c r="G14" s="25">
        <f>I14</f>
        <v>404291.46</v>
      </c>
      <c r="H14" s="11">
        <v>10</v>
      </c>
      <c r="I14" s="30">
        <f>416148-11856.54</f>
        <v>404291.46</v>
      </c>
      <c r="J14" s="11">
        <v>100</v>
      </c>
    </row>
    <row r="15" spans="1:10" ht="67.5" customHeight="1">
      <c r="A15" s="16" t="s">
        <v>36</v>
      </c>
      <c r="B15" s="15" t="s">
        <v>58</v>
      </c>
      <c r="C15" s="15" t="s">
        <v>21</v>
      </c>
      <c r="D15" s="9" t="s">
        <v>37</v>
      </c>
      <c r="E15" s="9" t="s">
        <v>17</v>
      </c>
      <c r="F15" s="9" t="s">
        <v>18</v>
      </c>
      <c r="G15" s="25">
        <v>1475990.58</v>
      </c>
      <c r="H15" s="11">
        <v>26</v>
      </c>
      <c r="I15" s="31">
        <v>1067235.5</v>
      </c>
      <c r="J15" s="11">
        <v>100</v>
      </c>
    </row>
    <row r="16" spans="1:10" ht="67.5" customHeight="1">
      <c r="A16" s="19" t="s">
        <v>36</v>
      </c>
      <c r="B16" s="20" t="s">
        <v>58</v>
      </c>
      <c r="C16" s="20" t="s">
        <v>21</v>
      </c>
      <c r="D16" s="21" t="s">
        <v>37</v>
      </c>
      <c r="E16" s="21" t="s">
        <v>42</v>
      </c>
      <c r="F16" s="21" t="s">
        <v>18</v>
      </c>
      <c r="G16" s="26">
        <v>8566346.2799999993</v>
      </c>
      <c r="H16" s="23">
        <v>34</v>
      </c>
      <c r="I16" s="31">
        <f>5698127.47-3854496.79-43289-50000</f>
        <v>1750341.6799999997</v>
      </c>
      <c r="J16" s="23">
        <v>51</v>
      </c>
    </row>
    <row r="17" spans="1:13" ht="67.5" customHeight="1">
      <c r="A17" s="8" t="s">
        <v>19</v>
      </c>
      <c r="B17" s="15" t="s">
        <v>57</v>
      </c>
      <c r="C17" s="9" t="s">
        <v>21</v>
      </c>
      <c r="D17" s="9" t="s">
        <v>40</v>
      </c>
      <c r="E17" s="21" t="s">
        <v>43</v>
      </c>
      <c r="F17" s="24">
        <v>2021</v>
      </c>
      <c r="G17" s="26">
        <f>I17</f>
        <v>447946.54000000004</v>
      </c>
      <c r="H17" s="23">
        <v>10</v>
      </c>
      <c r="I17" s="31">
        <f>452561.33-4614.79</f>
        <v>447946.54000000004</v>
      </c>
      <c r="J17" s="23">
        <v>100</v>
      </c>
    </row>
    <row r="18" spans="1:13" ht="67.5" customHeight="1">
      <c r="A18" s="8" t="s">
        <v>19</v>
      </c>
      <c r="B18" s="15" t="s">
        <v>57</v>
      </c>
      <c r="C18" s="9" t="s">
        <v>21</v>
      </c>
      <c r="D18" s="9" t="s">
        <v>40</v>
      </c>
      <c r="E18" s="21" t="s">
        <v>44</v>
      </c>
      <c r="F18" s="24">
        <v>2021</v>
      </c>
      <c r="G18" s="26">
        <f>I18</f>
        <v>754314.03</v>
      </c>
      <c r="H18" s="23">
        <v>10</v>
      </c>
      <c r="I18" s="31">
        <f>783554-29239.97</f>
        <v>754314.03</v>
      </c>
      <c r="J18" s="23">
        <v>100</v>
      </c>
    </row>
    <row r="19" spans="1:13" ht="67.5" customHeight="1">
      <c r="A19" s="16" t="s">
        <v>52</v>
      </c>
      <c r="B19" s="15" t="s">
        <v>53</v>
      </c>
      <c r="C19" s="33" t="s">
        <v>47</v>
      </c>
      <c r="D19" s="35" t="s">
        <v>54</v>
      </c>
      <c r="E19" s="21" t="s">
        <v>55</v>
      </c>
      <c r="F19" s="24" t="s">
        <v>18</v>
      </c>
      <c r="G19" s="22">
        <v>1509432</v>
      </c>
      <c r="H19" s="23">
        <v>6.6</v>
      </c>
      <c r="I19" s="31">
        <v>1410238</v>
      </c>
      <c r="J19" s="23">
        <v>100</v>
      </c>
    </row>
    <row r="20" spans="1:13" ht="67.5" customHeight="1">
      <c r="A20" s="32" t="s">
        <v>46</v>
      </c>
      <c r="B20" s="18">
        <v>7670</v>
      </c>
      <c r="C20" s="33" t="s">
        <v>47</v>
      </c>
      <c r="D20" s="34" t="s">
        <v>48</v>
      </c>
      <c r="E20" s="9" t="s">
        <v>49</v>
      </c>
      <c r="F20" s="18">
        <v>2021</v>
      </c>
      <c r="G20" s="25">
        <f>I20</f>
        <v>3026239</v>
      </c>
      <c r="H20" s="11">
        <v>10</v>
      </c>
      <c r="I20" s="30">
        <f>3127778-83659.7-17879.3</f>
        <v>3026239</v>
      </c>
      <c r="J20" s="11">
        <v>100</v>
      </c>
      <c r="K20">
        <f>2970000+48139+8100</f>
        <v>3026239</v>
      </c>
      <c r="M20" s="37">
        <f>I20-K20</f>
        <v>0</v>
      </c>
    </row>
    <row r="21" spans="1:13" ht="67.5" customHeight="1">
      <c r="A21" s="32" t="s">
        <v>46</v>
      </c>
      <c r="B21" s="18">
        <v>7670</v>
      </c>
      <c r="C21" s="33" t="s">
        <v>47</v>
      </c>
      <c r="D21" s="34" t="s">
        <v>48</v>
      </c>
      <c r="E21" s="9" t="s">
        <v>50</v>
      </c>
      <c r="F21" s="18">
        <v>2021</v>
      </c>
      <c r="G21" s="25">
        <f>I21</f>
        <v>658168.59</v>
      </c>
      <c r="H21" s="11">
        <v>10</v>
      </c>
      <c r="I21" s="30">
        <f>725346-67177.41</f>
        <v>658168.59</v>
      </c>
      <c r="J21" s="11">
        <v>100</v>
      </c>
      <c r="K21">
        <f>643470+9298.59+5400</f>
        <v>658168.59</v>
      </c>
      <c r="M21" s="37">
        <f>I21-K21</f>
        <v>0</v>
      </c>
    </row>
    <row r="22" spans="1:13" ht="67.5" customHeight="1">
      <c r="A22" s="32" t="s">
        <v>46</v>
      </c>
      <c r="B22" s="18">
        <v>7670</v>
      </c>
      <c r="C22" s="33" t="s">
        <v>47</v>
      </c>
      <c r="D22" s="34" t="s">
        <v>48</v>
      </c>
      <c r="E22" s="9" t="s">
        <v>51</v>
      </c>
      <c r="F22" s="18">
        <v>2021</v>
      </c>
      <c r="G22" s="25">
        <f>I22</f>
        <v>734195.09</v>
      </c>
      <c r="H22" s="11">
        <v>10</v>
      </c>
      <c r="I22" s="30">
        <f>845187-110991.91</f>
        <v>734195.09</v>
      </c>
      <c r="J22" s="11">
        <v>100</v>
      </c>
      <c r="K22">
        <f>718320+10475.09+5400</f>
        <v>734195.09</v>
      </c>
      <c r="M22" s="37">
        <f>I22-K22</f>
        <v>0</v>
      </c>
    </row>
    <row r="23" spans="1:13">
      <c r="A23" s="5" t="s">
        <v>24</v>
      </c>
      <c r="B23" s="6" t="s">
        <v>15</v>
      </c>
      <c r="C23" s="6" t="s">
        <v>15</v>
      </c>
      <c r="D23" s="6" t="s">
        <v>25</v>
      </c>
      <c r="E23" s="6" t="s">
        <v>15</v>
      </c>
      <c r="F23" s="6" t="s">
        <v>15</v>
      </c>
      <c r="G23" s="27">
        <f>SUM(G24:G38)</f>
        <v>14630348.890000001</v>
      </c>
      <c r="H23" s="7">
        <v>0</v>
      </c>
      <c r="I23" s="29">
        <f>SUM(I24:I38)</f>
        <v>9672448.4100000001</v>
      </c>
      <c r="J23" s="7">
        <v>0</v>
      </c>
    </row>
    <row r="24" spans="1:13" ht="39" customHeight="1">
      <c r="A24" s="16" t="s">
        <v>35</v>
      </c>
      <c r="B24" s="17">
        <v>7321</v>
      </c>
      <c r="C24" s="15" t="s">
        <v>21</v>
      </c>
      <c r="D24" s="9" t="s">
        <v>34</v>
      </c>
      <c r="E24" s="9" t="s">
        <v>26</v>
      </c>
      <c r="F24" s="9" t="s">
        <v>18</v>
      </c>
      <c r="G24" s="25">
        <f>1600000-300000</f>
        <v>1300000</v>
      </c>
      <c r="H24" s="11">
        <v>10</v>
      </c>
      <c r="I24" s="30">
        <f>1554428-300000</f>
        <v>1254428</v>
      </c>
      <c r="J24" s="11">
        <v>100</v>
      </c>
    </row>
    <row r="25" spans="1:13" ht="38.25" customHeight="1">
      <c r="A25" s="16" t="s">
        <v>35</v>
      </c>
      <c r="B25" s="17">
        <v>7321</v>
      </c>
      <c r="C25" s="15" t="s">
        <v>21</v>
      </c>
      <c r="D25" s="9" t="s">
        <v>34</v>
      </c>
      <c r="E25" s="9" t="s">
        <v>27</v>
      </c>
      <c r="F25" s="9" t="s">
        <v>18</v>
      </c>
      <c r="G25" s="25">
        <v>800000</v>
      </c>
      <c r="H25" s="11">
        <v>10</v>
      </c>
      <c r="I25" s="30">
        <f>669683-360000-125000-33615</f>
        <v>151068</v>
      </c>
      <c r="J25" s="11">
        <v>100</v>
      </c>
    </row>
    <row r="26" spans="1:13" ht="32.25" customHeight="1">
      <c r="A26" s="16" t="s">
        <v>35</v>
      </c>
      <c r="B26" s="17">
        <v>7321</v>
      </c>
      <c r="C26" s="15" t="s">
        <v>21</v>
      </c>
      <c r="D26" s="9" t="s">
        <v>34</v>
      </c>
      <c r="E26" s="9" t="s">
        <v>68</v>
      </c>
      <c r="F26" s="9" t="s">
        <v>28</v>
      </c>
      <c r="G26" s="25">
        <f>1500000+113386+33615</f>
        <v>1647001</v>
      </c>
      <c r="H26" s="11">
        <v>10</v>
      </c>
      <c r="I26" s="25">
        <f>1500000+113386+33615</f>
        <v>1647001</v>
      </c>
      <c r="J26" s="11">
        <v>100</v>
      </c>
    </row>
    <row r="27" spans="1:13" ht="50.25" customHeight="1">
      <c r="A27" s="16" t="s">
        <v>35</v>
      </c>
      <c r="B27" s="17">
        <v>7321</v>
      </c>
      <c r="C27" s="15" t="s">
        <v>21</v>
      </c>
      <c r="D27" s="9" t="s">
        <v>34</v>
      </c>
      <c r="E27" s="9" t="s">
        <v>29</v>
      </c>
      <c r="F27" s="9" t="s">
        <v>18</v>
      </c>
      <c r="G27" s="25">
        <v>140000</v>
      </c>
      <c r="H27" s="11">
        <v>10</v>
      </c>
      <c r="I27" s="30">
        <v>140000</v>
      </c>
      <c r="J27" s="11">
        <v>100</v>
      </c>
    </row>
    <row r="28" spans="1:13" ht="49.5" customHeight="1">
      <c r="A28" s="16" t="s">
        <v>35</v>
      </c>
      <c r="B28" s="17">
        <v>7321</v>
      </c>
      <c r="C28" s="15" t="s">
        <v>21</v>
      </c>
      <c r="D28" s="9" t="s">
        <v>34</v>
      </c>
      <c r="E28" s="9" t="s">
        <v>30</v>
      </c>
      <c r="F28" s="9" t="s">
        <v>28</v>
      </c>
      <c r="G28" s="25">
        <v>130489</v>
      </c>
      <c r="H28" s="11">
        <v>10</v>
      </c>
      <c r="I28" s="30">
        <v>130489</v>
      </c>
      <c r="J28" s="11">
        <v>100</v>
      </c>
    </row>
    <row r="29" spans="1:13" ht="106.5" customHeight="1">
      <c r="A29" s="16" t="s">
        <v>35</v>
      </c>
      <c r="B29" s="17">
        <v>7321</v>
      </c>
      <c r="C29" s="15" t="s">
        <v>21</v>
      </c>
      <c r="D29" s="9" t="s">
        <v>34</v>
      </c>
      <c r="E29" s="9" t="s">
        <v>45</v>
      </c>
      <c r="F29" s="9" t="s">
        <v>18</v>
      </c>
      <c r="G29" s="25">
        <f>1280269-400000-200000</f>
        <v>680269</v>
      </c>
      <c r="H29" s="11">
        <v>3</v>
      </c>
      <c r="I29" s="30">
        <f>1244289.75-400000-200000-113386-95700</f>
        <v>435203.75</v>
      </c>
      <c r="J29" s="11">
        <v>100</v>
      </c>
    </row>
    <row r="30" spans="1:13" ht="114.75" customHeight="1">
      <c r="A30" s="16" t="s">
        <v>35</v>
      </c>
      <c r="B30" s="17">
        <v>7321</v>
      </c>
      <c r="C30" s="15" t="s">
        <v>21</v>
      </c>
      <c r="D30" s="9" t="s">
        <v>34</v>
      </c>
      <c r="E30" s="9" t="s">
        <v>38</v>
      </c>
      <c r="F30" s="18" t="s">
        <v>39</v>
      </c>
      <c r="G30" s="25">
        <v>9621033</v>
      </c>
      <c r="H30" s="11">
        <v>10</v>
      </c>
      <c r="I30" s="30">
        <f>3798881.77+81000+1722820</f>
        <v>5602701.7699999996</v>
      </c>
      <c r="J30" s="11">
        <v>39</v>
      </c>
    </row>
    <row r="31" spans="1:13" ht="114.75" customHeight="1">
      <c r="A31" s="16" t="s">
        <v>35</v>
      </c>
      <c r="B31" s="17">
        <v>7321</v>
      </c>
      <c r="C31" s="15" t="s">
        <v>21</v>
      </c>
      <c r="D31" s="9" t="s">
        <v>34</v>
      </c>
      <c r="E31" s="9" t="s">
        <v>65</v>
      </c>
      <c r="F31" s="18">
        <v>2021</v>
      </c>
      <c r="G31" s="25">
        <f>52158.9+100000</f>
        <v>152158.9</v>
      </c>
      <c r="H31" s="38">
        <v>0</v>
      </c>
      <c r="I31" s="30">
        <f>52158.9+100000</f>
        <v>152158.9</v>
      </c>
      <c r="J31" s="11">
        <v>100</v>
      </c>
    </row>
    <row r="32" spans="1:13" ht="114.75" customHeight="1">
      <c r="A32" s="16" t="s">
        <v>35</v>
      </c>
      <c r="B32" s="17">
        <v>7321</v>
      </c>
      <c r="C32" s="15" t="s">
        <v>21</v>
      </c>
      <c r="D32" s="9" t="s">
        <v>34</v>
      </c>
      <c r="E32" s="9" t="s">
        <v>64</v>
      </c>
      <c r="F32" s="18">
        <v>2021</v>
      </c>
      <c r="G32" s="25">
        <v>32969.17</v>
      </c>
      <c r="H32" s="38">
        <v>0</v>
      </c>
      <c r="I32" s="30">
        <v>32969.17</v>
      </c>
      <c r="J32" s="11">
        <v>100</v>
      </c>
    </row>
    <row r="33" spans="1:10" ht="114.75" customHeight="1">
      <c r="A33" s="16" t="s">
        <v>35</v>
      </c>
      <c r="B33" s="17">
        <v>7321</v>
      </c>
      <c r="C33" s="15" t="s">
        <v>21</v>
      </c>
      <c r="D33" s="9" t="s">
        <v>34</v>
      </c>
      <c r="E33" s="9" t="s">
        <v>66</v>
      </c>
      <c r="F33" s="18">
        <v>2021</v>
      </c>
      <c r="G33" s="25">
        <v>30728.82</v>
      </c>
      <c r="H33" s="38">
        <v>0</v>
      </c>
      <c r="I33" s="30">
        <v>30728.82</v>
      </c>
      <c r="J33" s="11">
        <v>100</v>
      </c>
    </row>
    <row r="34" spans="1:10" ht="114.75" customHeight="1">
      <c r="A34" s="16" t="s">
        <v>35</v>
      </c>
      <c r="B34" s="17">
        <v>7321</v>
      </c>
      <c r="C34" s="15" t="s">
        <v>21</v>
      </c>
      <c r="D34" s="9" t="s">
        <v>34</v>
      </c>
      <c r="E34" s="9" t="s">
        <v>71</v>
      </c>
      <c r="F34" s="18">
        <v>2021</v>
      </c>
      <c r="G34" s="25">
        <v>15200</v>
      </c>
      <c r="H34" s="38">
        <v>0</v>
      </c>
      <c r="I34" s="30">
        <v>15200</v>
      </c>
      <c r="J34" s="11">
        <v>100</v>
      </c>
    </row>
    <row r="35" spans="1:10" ht="114.75" customHeight="1">
      <c r="A35" s="16" t="s">
        <v>35</v>
      </c>
      <c r="B35" s="17">
        <v>7321</v>
      </c>
      <c r="C35" s="15" t="s">
        <v>21</v>
      </c>
      <c r="D35" s="9" t="s">
        <v>34</v>
      </c>
      <c r="E35" s="9" t="s">
        <v>72</v>
      </c>
      <c r="F35" s="18">
        <v>2021</v>
      </c>
      <c r="G35" s="25">
        <v>18000</v>
      </c>
      <c r="H35" s="38">
        <v>0</v>
      </c>
      <c r="I35" s="30">
        <v>18000</v>
      </c>
      <c r="J35" s="11">
        <v>100</v>
      </c>
    </row>
    <row r="36" spans="1:10" ht="114.75" customHeight="1">
      <c r="A36" s="16" t="s">
        <v>35</v>
      </c>
      <c r="B36" s="17">
        <v>7321</v>
      </c>
      <c r="C36" s="15" t="s">
        <v>21</v>
      </c>
      <c r="D36" s="9" t="s">
        <v>34</v>
      </c>
      <c r="E36" s="9" t="s">
        <v>73</v>
      </c>
      <c r="F36" s="18">
        <v>2021</v>
      </c>
      <c r="G36" s="25">
        <v>19400</v>
      </c>
      <c r="H36" s="38">
        <v>0</v>
      </c>
      <c r="I36" s="30">
        <v>19400</v>
      </c>
      <c r="J36" s="11">
        <v>100</v>
      </c>
    </row>
    <row r="37" spans="1:10" ht="114.75" customHeight="1">
      <c r="A37" s="16" t="s">
        <v>35</v>
      </c>
      <c r="B37" s="17">
        <v>7321</v>
      </c>
      <c r="C37" s="15" t="s">
        <v>21</v>
      </c>
      <c r="D37" s="9" t="s">
        <v>34</v>
      </c>
      <c r="E37" s="9" t="s">
        <v>74</v>
      </c>
      <c r="F37" s="18">
        <v>2021</v>
      </c>
      <c r="G37" s="25">
        <v>23700</v>
      </c>
      <c r="H37" s="38">
        <v>0</v>
      </c>
      <c r="I37" s="30">
        <v>23700</v>
      </c>
      <c r="J37" s="11">
        <v>100</v>
      </c>
    </row>
    <row r="38" spans="1:10" ht="129.4" customHeight="1">
      <c r="A38" s="16" t="s">
        <v>35</v>
      </c>
      <c r="B38" s="17">
        <v>7321</v>
      </c>
      <c r="C38" s="15" t="s">
        <v>21</v>
      </c>
      <c r="D38" s="9" t="s">
        <v>34</v>
      </c>
      <c r="E38" s="9" t="s">
        <v>75</v>
      </c>
      <c r="F38" s="8">
        <v>2021</v>
      </c>
      <c r="G38" s="8">
        <v>19400</v>
      </c>
      <c r="H38" s="8">
        <v>0</v>
      </c>
      <c r="I38" s="8">
        <v>19400</v>
      </c>
      <c r="J38" s="8">
        <v>100</v>
      </c>
    </row>
    <row r="39" spans="1:10">
      <c r="A39" s="12" t="s">
        <v>32</v>
      </c>
      <c r="B39" s="12" t="s">
        <v>32</v>
      </c>
      <c r="C39" s="12" t="s">
        <v>32</v>
      </c>
      <c r="D39" s="13" t="s">
        <v>31</v>
      </c>
      <c r="E39" s="13" t="s">
        <v>32</v>
      </c>
      <c r="F39" s="13" t="s">
        <v>32</v>
      </c>
      <c r="G39" s="28">
        <f>G23+G11</f>
        <v>33356893.259999998</v>
      </c>
      <c r="H39" s="14" t="s">
        <v>32</v>
      </c>
      <c r="I39" s="28">
        <f>I23+I11</f>
        <v>20894492.199999999</v>
      </c>
      <c r="J39" s="14" t="s">
        <v>32</v>
      </c>
    </row>
    <row r="41" spans="1:10">
      <c r="A41" s="41"/>
      <c r="B41" s="41"/>
      <c r="C41" s="41"/>
      <c r="D41" s="41"/>
      <c r="E41" s="41"/>
      <c r="F41" s="41"/>
      <c r="G41" s="41"/>
      <c r="H41" s="41"/>
      <c r="I41" s="41"/>
      <c r="J41" s="41"/>
    </row>
    <row r="42" spans="1:10">
      <c r="B42" t="s">
        <v>69</v>
      </c>
      <c r="E42" t="s">
        <v>70</v>
      </c>
    </row>
  </sheetData>
  <mergeCells count="3">
    <mergeCell ref="A5:J5"/>
    <mergeCell ref="A6:J6"/>
    <mergeCell ref="A41:J41"/>
  </mergeCells>
  <pageMargins left="0.19685039370078741" right="0.19685039370078741" top="0.39370078740157483" bottom="0.19685039370078741" header="0" footer="0"/>
  <pageSetup paperSize="9" scale="61" fitToHeight="500" orientation="landscape" r:id="rId1"/>
  <rowBreaks count="2" manualBreakCount="2">
    <brk id="18" max="9" man="1"/>
    <brk id="3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2021-12-23T12:10:04Z</cp:lastPrinted>
  <dcterms:created xsi:type="dcterms:W3CDTF">2020-12-28T16:21:53Z</dcterms:created>
  <dcterms:modified xsi:type="dcterms:W3CDTF">2021-12-23T12:17:47Z</dcterms:modified>
</cp:coreProperties>
</file>